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<sst xmlns="http://schemas.openxmlformats.org/spreadsheetml/2006/main" count="231" uniqueCount="95">
  <si>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</si>
  <si>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</si>
  <si>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</si>
  <si>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</si>
  <si>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</si>
  <si>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</si>
  <si>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</si>
  <si>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</si>
  <si>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</si>
  <si>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</si>
  <si>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</si>
  <si>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</si>
  <si>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</si>
  <si>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</si>
  <si>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</si>
  <si>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</si>
  <si>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</si>
  <si>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</si>
  <si>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</si>
  <si>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</si>
  <si>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</si>
  <si>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</si>
  <si>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</si>
  <si>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</si>
  <si>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</si>
  <si>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</si>
  <si>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</si>
  <si>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</si>
  <si>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</si>
  <si>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</si>
  <si>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</si>
  <si>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</si>
  <si>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</si>
  <si>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</si>
  <si>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</si>
  <si>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</si>
  <si>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</si>
  <si>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</si>
  <si>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</si>
  <si>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</si>
  <si>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</si>
  <si>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</si>
  <si>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</si>
  <si>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</si>
  <si>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</si>
  <si>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</si>
  <si>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</si>
  <si>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</si>
  <si>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</si>
  <si>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</si>
  <si>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</si>
  <si>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</si>
  <si>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</si>
  <si>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</si>
  <si>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item5</t>
  </si>
  <si>
    <t>Total in Figures</t>
  </si>
  <si>
    <t>Percentage</t>
  </si>
  <si>
    <t>Full Conversion</t>
  </si>
  <si>
    <t>Quoted Rate in Words</t>
  </si>
  <si>
    <t>Quoted Rate in Figures</t>
  </si>
  <si>
    <t>IOCL</t>
  </si>
  <si>
    <t>Select, At Par, Excess (+), Less (-)</t>
  </si>
  <si>
    <t>Name of the Bidder/ Bidding Firm / Company :</t>
  </si>
  <si>
    <r>
      <t xml:space="preserve">Estimated Rate in
</t>
    </r>
    <r>
      <rPr>
        <b/>
        <sz val="11"/>
        <color indexed="10"/>
        <rFont val="Arial"/>
        <family val="2"/>
      </rPr>
      <t>Rs.      P</t>
    </r>
  </si>
  <si>
    <t>Select</t>
  </si>
  <si>
    <t>Tender Inviting Authority: Registrar, IIT Patna</t>
  </si>
  <si>
    <t>Name of Work: Construction of CC Paver Block pathway from C V Raman Hostel to Block III at IIT Patna.</t>
  </si>
  <si>
    <r>
      <t xml:space="preserve">TOTAL AMOUNT  including Taxes in
</t>
    </r>
    <r>
      <rPr>
        <b/>
        <sz val="11"/>
        <color indexed="10"/>
        <rFont val="Arial"/>
        <family val="2"/>
      </rPr>
      <t>Rs.      P</t>
    </r>
  </si>
  <si>
    <t>Earth work in surface excavation not exceeding 30 cm in depth but exceeding 1.5 m in width as well as 10 sqm on plan including getting out and disposal of excavated earth upto 50 m and lift upto 1.5 m, as directed by Engineer-in- Charge:</t>
  </si>
  <si>
    <t>All kinds of soil</t>
  </si>
  <si>
    <t>Excavating, supplying and filling of local earth (including royalty) by mechanical transport upto a lead of 5km also including ramming and watering of the earth in layers not exceeding 20 cm in trenches, plinth, sides of foundation etc. complete</t>
  </si>
  <si>
    <t>cumec</t>
  </si>
  <si>
    <t>Surface dressing of the ground including removing vegetation and in-equalities not exceeding 15 cm deep and disposal of rubbish, lead up to 50 m and lift up to 1.5 m.</t>
  </si>
  <si>
    <t>1:2:4 (1 Cement : 2 coarse sand (zone-III) : 4 graded stone aggregate 20 mm nominal size)</t>
  </si>
  <si>
    <t>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 direction of Engineer-in-charge (length of finished kerb edging shall be measured for payment). (Precast C.C. kerb stone shall be approved by Engineer InCharge</t>
  </si>
  <si>
    <t>BI01010001010000000000000515BI010000111612</t>
  </si>
  <si>
    <t>60mm thick cement concrete paver block of M-35 grade with approved colour, design &amp; pattern.</t>
  </si>
  <si>
    <t>Sqm</t>
  </si>
  <si>
    <t>Finishing with Epoxy paint (two or more coats) at all locations prepared and applied as per manufacturer's specifications including appropriate priming coat,preparation of surface, etc. complete.</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</si>
  <si>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</si>
  <si>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</si>
  <si>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Painting road surface marking with adequate nos of coats to give uniform finish with ready mixed road marking paint conforming to IS : 164, on bituminous surface in white/yellow shade, including cleaning the surface of all dirt, scales, oil, grease and foreign material etc. complete.</t>
  </si>
  <si>
    <t>New work (Two or more coats)</t>
  </si>
  <si>
    <t>Providing and fixing of PVC pipe for drainage of water of required length at required locations as per the direction of Engineer InCharge</t>
  </si>
  <si>
    <t>meters</t>
  </si>
  <si>
    <t>Making the opening in brick masonry including dismantling in floor or walls by cutting masonry and making good the damages to walls, flooring and jambs complete, to match existing surface i/c disposal of mulba/ rubbish to the nearest municipal dumping ground, all complete as per direction of Engineer-in-Charge.</t>
  </si>
  <si>
    <t>For door/ window/ clerestory window</t>
  </si>
  <si>
    <t>BI01010001010000000000000515BI010000111214</t>
  </si>
  <si>
    <t>BI01010001010000000000000515BI0100001112444</t>
  </si>
  <si>
    <t>BI01010001010000000000000515BI0100001112414</t>
  </si>
  <si>
    <t>BI01010001010000000000000515BI0100001112747</t>
  </si>
  <si>
    <t>BI01010001010000000000000515BI0100001112451</t>
  </si>
  <si>
    <t>BI01010001010000000000000515BI0100001112747585</t>
  </si>
  <si>
    <t>kg</t>
  </si>
  <si>
    <t xml:space="preserve">Contract No: IITP/IWD/AZ/03/2021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</si>
</sst>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Arial"/>
      <family val="2"/>
    </font>
    <font>
      <sz val="12"/>
      <color indexed="8"/>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sz val="12"/>
      <color indexed="8"/>
      <name val="Calibri"/>
      <family val="2"/>
    </font>
    <font>
      <b/>
      <u val="single"/>
      <sz val="16"/>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2"/>
      <color theme="1"/>
      <name val="Calibri"/>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1">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7"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70"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71"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2"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3"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74" fontId="3" fillId="0" borderId="11" xfId="59" applyNumberFormat="1" applyFont="1" applyFill="1" applyBorder="1" applyAlignment="1">
      <alignment vertical="top"/>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4" fillId="0" borderId="11" xfId="59" applyNumberFormat="1" applyFont="1" applyFill="1" applyBorder="1" applyAlignment="1">
      <alignment vertical="top"/>
      <protection/>
    </xf>
    <xf numFmtId="10" fontId="75"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70" fillId="0" borderId="10" xfId="59" applyNumberFormat="1" applyFont="1" applyFill="1" applyBorder="1" applyAlignment="1">
      <alignment horizontal="center" vertical="top" wrapText="1"/>
      <protection/>
    </xf>
    <xf numFmtId="0" fontId="71" fillId="0" borderId="11" xfId="58" applyNumberFormat="1" applyFont="1" applyFill="1" applyBorder="1" applyAlignment="1">
      <alignment horizontal="left" wrapText="1" readingOrder="1"/>
      <protection/>
    </xf>
    <xf numFmtId="174" fontId="3" fillId="0" borderId="11" xfId="58" applyNumberFormat="1" applyFont="1" applyFill="1" applyBorder="1" applyAlignment="1">
      <alignment vertical="top"/>
      <protection/>
    </xf>
    <xf numFmtId="0" fontId="76" fillId="0" borderId="11" xfId="0" applyFont="1" applyFill="1" applyBorder="1" applyAlignment="1">
      <alignment/>
    </xf>
    <xf numFmtId="0" fontId="17" fillId="0" borderId="11" xfId="58" applyNumberFormat="1" applyFont="1" applyFill="1" applyBorder="1" applyAlignment="1">
      <alignment vertical="top" wrapText="1"/>
      <protection/>
    </xf>
    <xf numFmtId="0" fontId="76" fillId="0" borderId="11" xfId="0" applyFont="1" applyFill="1" applyBorder="1" applyAlignment="1">
      <alignment wrapText="1"/>
    </xf>
    <xf numFmtId="0" fontId="18" fillId="0" borderId="11" xfId="0" applyFont="1" applyFill="1" applyBorder="1" applyAlignment="1">
      <alignment wrapText="1"/>
    </xf>
    <xf numFmtId="0" fontId="76" fillId="0" borderId="0" xfId="0" applyFont="1" applyFill="1" applyAlignment="1">
      <alignment wrapText="1"/>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7"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6"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4"/>
  <sheetViews>
    <sheetView showGridLines="0" view="pageBreakPreview" zoomScale="70" zoomScaleNormal="75" zoomScaleSheetLayoutView="70" zoomScalePageLayoutView="0" workbookViewId="0" topLeftCell="A1">
      <selection activeCell="B8" sqref="B8:BC8"/>
    </sheetView>
  </sheetViews>
  <sheetFormatPr defaultColWidth="9.140625" defaultRowHeight="15"/>
  <cols>
    <col min="1" max="1" width="14.8515625" style="28" customWidth="1"/>
    <col min="2" max="2" width="65.00390625" style="28" customWidth="1"/>
    <col min="3" max="3" width="23.42187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60"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84" t="str">
        <f>B2&amp;" BoQ"</f>
        <v>Percentage BoQ</v>
      </c>
      <c r="B1" s="84"/>
      <c r="C1" s="84"/>
      <c r="D1" s="84"/>
      <c r="E1" s="84"/>
      <c r="F1" s="84"/>
      <c r="G1" s="84"/>
      <c r="H1" s="84"/>
      <c r="I1" s="84"/>
      <c r="J1" s="84"/>
      <c r="K1" s="84"/>
      <c r="L1" s="84"/>
      <c r="O1" s="2"/>
      <c r="P1" s="2"/>
      <c r="Q1" s="3"/>
      <c r="IE1" s="3"/>
      <c r="IF1" s="3"/>
      <c r="IG1" s="3"/>
      <c r="IH1" s="3"/>
      <c r="II1" s="3"/>
    </row>
    <row r="2" spans="1:17" s="1" customFormat="1" ht="25.5" customHeight="1" hidden="1">
      <c r="A2" s="30" t="s">
        <v>3</v>
      </c>
      <c r="B2" s="30" t="s">
        <v>56</v>
      </c>
      <c r="C2" s="30" t="s">
        <v>4</v>
      </c>
      <c r="D2" s="30" t="s">
        <v>5</v>
      </c>
      <c r="E2" s="30" t="s">
        <v>6</v>
      </c>
      <c r="J2" s="4"/>
      <c r="K2" s="4"/>
      <c r="L2" s="4"/>
      <c r="O2" s="2"/>
      <c r="P2" s="2"/>
      <c r="Q2" s="3"/>
    </row>
    <row r="3" spans="1:243" s="1" customFormat="1" ht="30" customHeight="1" hidden="1">
      <c r="A3" s="1" t="s">
        <v>61</v>
      </c>
      <c r="C3" s="1" t="s">
        <v>60</v>
      </c>
      <c r="IE3" s="3"/>
      <c r="IF3" s="3"/>
      <c r="IG3" s="3"/>
      <c r="IH3" s="3"/>
      <c r="II3" s="3"/>
    </row>
    <row r="4" spans="1:243" s="5" customFormat="1" ht="30.75" customHeight="1">
      <c r="A4" s="85" t="s">
        <v>65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6"/>
      <c r="IF4" s="6"/>
      <c r="IG4" s="6"/>
      <c r="IH4" s="6"/>
      <c r="II4" s="6"/>
    </row>
    <row r="5" spans="1:243" s="5" customFormat="1" ht="30.75" customHeight="1">
      <c r="A5" s="85" t="s">
        <v>66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6"/>
      <c r="IF5" s="6"/>
      <c r="IG5" s="6"/>
      <c r="IH5" s="6"/>
      <c r="II5" s="6"/>
    </row>
    <row r="6" spans="1:243" s="5" customFormat="1" ht="30.75" customHeight="1">
      <c r="A6" s="85" t="s">
        <v>94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6"/>
      <c r="IF6" s="6"/>
      <c r="IG6" s="6"/>
      <c r="IH6" s="6"/>
      <c r="II6" s="6"/>
    </row>
    <row r="7" spans="1:243" s="5"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6"/>
      <c r="IF7" s="6"/>
      <c r="IG7" s="6"/>
      <c r="IH7" s="6"/>
      <c r="II7" s="6"/>
    </row>
    <row r="8" spans="1:243" s="7" customFormat="1" ht="58.5" customHeight="1">
      <c r="A8" s="31" t="s">
        <v>62</v>
      </c>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9"/>
      <c r="IE8" s="8"/>
      <c r="IF8" s="8"/>
      <c r="IG8" s="8"/>
      <c r="IH8" s="8"/>
      <c r="II8" s="8"/>
    </row>
    <row r="9" spans="1:243" s="9" customFormat="1" ht="61.5" customHeight="1">
      <c r="A9" s="78" t="s">
        <v>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80"/>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63</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70" t="s">
        <v>67</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90.75" customHeight="1">
      <c r="A13" s="34">
        <v>1</v>
      </c>
      <c r="B13" s="74" t="s">
        <v>68</v>
      </c>
      <c r="C13" s="35" t="s">
        <v>87</v>
      </c>
      <c r="D13" s="36"/>
      <c r="E13" s="15"/>
      <c r="F13" s="37"/>
      <c r="G13" s="16"/>
      <c r="H13" s="16"/>
      <c r="I13" s="37"/>
      <c r="J13" s="17"/>
      <c r="K13" s="18"/>
      <c r="L13" s="18"/>
      <c r="M13" s="19"/>
      <c r="N13" s="20"/>
      <c r="O13" s="20"/>
      <c r="P13" s="38"/>
      <c r="Q13" s="20"/>
      <c r="R13" s="20"/>
      <c r="S13" s="38"/>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40"/>
      <c r="BB13" s="41"/>
      <c r="BC13" s="42"/>
      <c r="IE13" s="22">
        <v>1</v>
      </c>
      <c r="IF13" s="22" t="s">
        <v>33</v>
      </c>
      <c r="IG13" s="22" t="s">
        <v>34</v>
      </c>
      <c r="IH13" s="22">
        <v>10</v>
      </c>
      <c r="II13" s="22" t="s">
        <v>35</v>
      </c>
    </row>
    <row r="14" spans="1:243" s="21" customFormat="1" ht="16.5" customHeight="1">
      <c r="A14" s="34">
        <v>1.01</v>
      </c>
      <c r="B14" s="73" t="s">
        <v>69</v>
      </c>
      <c r="C14" s="35" t="s">
        <v>36</v>
      </c>
      <c r="D14" s="61">
        <v>400</v>
      </c>
      <c r="E14" s="15" t="s">
        <v>77</v>
      </c>
      <c r="F14" s="62">
        <v>92.55</v>
      </c>
      <c r="G14" s="23"/>
      <c r="H14" s="16"/>
      <c r="I14" s="37" t="s">
        <v>38</v>
      </c>
      <c r="J14" s="17">
        <f aca="true" t="shared" si="0" ref="J14:J30">IF(I14="Less(-)",-1,1)</f>
        <v>1</v>
      </c>
      <c r="K14" s="18" t="s">
        <v>57</v>
      </c>
      <c r="L14" s="18" t="s">
        <v>6</v>
      </c>
      <c r="M14" s="43"/>
      <c r="N14" s="23"/>
      <c r="O14" s="23"/>
      <c r="P14" s="44"/>
      <c r="Q14" s="23"/>
      <c r="R14" s="23"/>
      <c r="S14" s="44"/>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63">
        <f>total_amount_ba($B$2,$D$2,D14,F14,J14,K14,M14)</f>
        <v>37020</v>
      </c>
      <c r="BB14" s="69">
        <f>BA14+SUM(N14:AZ14)</f>
        <v>37020</v>
      </c>
      <c r="BC14" s="42" t="str">
        <f>SpellNumber(L14,BB14)</f>
        <v>INR  Thirty Seven Thousand  &amp;Twenty  Only</v>
      </c>
      <c r="IE14" s="22">
        <v>1.01</v>
      </c>
      <c r="IF14" s="22" t="s">
        <v>39</v>
      </c>
      <c r="IG14" s="22" t="s">
        <v>34</v>
      </c>
      <c r="IH14" s="22">
        <v>123.223</v>
      </c>
      <c r="II14" s="22" t="s">
        <v>37</v>
      </c>
    </row>
    <row r="15" spans="1:243" s="21" customFormat="1" ht="16.5" customHeight="1">
      <c r="A15" s="34">
        <v>2</v>
      </c>
      <c r="B15" s="75" t="s">
        <v>70</v>
      </c>
      <c r="C15" s="71" t="s">
        <v>40</v>
      </c>
      <c r="D15" s="72">
        <v>1365</v>
      </c>
      <c r="E15" s="15" t="s">
        <v>71</v>
      </c>
      <c r="F15" s="62">
        <v>323.9</v>
      </c>
      <c r="G15" s="23"/>
      <c r="H15" s="23"/>
      <c r="I15" s="37" t="s">
        <v>38</v>
      </c>
      <c r="J15" s="17">
        <f t="shared" si="0"/>
        <v>1</v>
      </c>
      <c r="K15" s="18" t="s">
        <v>57</v>
      </c>
      <c r="L15" s="18" t="s">
        <v>6</v>
      </c>
      <c r="M15" s="45"/>
      <c r="N15" s="23"/>
      <c r="O15" s="23"/>
      <c r="P15" s="44"/>
      <c r="Q15" s="23"/>
      <c r="R15" s="23"/>
      <c r="S15" s="44"/>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63">
        <f aca="true" t="shared" si="1" ref="BA15:BA30">total_amount_ba($B$2,$D$2,D15,F15,J15,K15,M15)</f>
        <v>442123.5</v>
      </c>
      <c r="BB15" s="69">
        <f aca="true" t="shared" si="2" ref="BB15:BB30">BA15+SUM(N15:AZ15)</f>
        <v>442123.5</v>
      </c>
      <c r="BC15" s="42" t="str">
        <f aca="true" t="shared" si="3" ref="BC15:BC30">SpellNumber(L15,BB15)</f>
        <v>INR  Four Lakh Forty Two Thousand One Hundred &amp; Twenty Three  and Paise Fifty Only</v>
      </c>
      <c r="IE15" s="22">
        <v>1.02</v>
      </c>
      <c r="IF15" s="22" t="s">
        <v>41</v>
      </c>
      <c r="IG15" s="22" t="s">
        <v>42</v>
      </c>
      <c r="IH15" s="22">
        <v>213</v>
      </c>
      <c r="II15" s="22" t="s">
        <v>37</v>
      </c>
    </row>
    <row r="16" spans="1:243" s="21" customFormat="1" ht="70.5" customHeight="1">
      <c r="A16" s="34">
        <v>3</v>
      </c>
      <c r="B16" s="75" t="s">
        <v>72</v>
      </c>
      <c r="C16" s="35" t="s">
        <v>88</v>
      </c>
      <c r="D16" s="36"/>
      <c r="E16" s="15"/>
      <c r="F16" s="37"/>
      <c r="G16" s="16"/>
      <c r="H16" s="16"/>
      <c r="I16" s="37"/>
      <c r="J16" s="17"/>
      <c r="K16" s="18"/>
      <c r="L16" s="18"/>
      <c r="M16" s="19"/>
      <c r="N16" s="20"/>
      <c r="O16" s="20"/>
      <c r="P16" s="38"/>
      <c r="Q16" s="20"/>
      <c r="R16" s="20"/>
      <c r="S16" s="38"/>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40"/>
      <c r="BB16" s="41"/>
      <c r="BC16" s="42"/>
      <c r="IE16" s="22">
        <v>1</v>
      </c>
      <c r="IF16" s="22" t="s">
        <v>33</v>
      </c>
      <c r="IG16" s="22" t="s">
        <v>34</v>
      </c>
      <c r="IH16" s="22">
        <v>10</v>
      </c>
      <c r="II16" s="22" t="s">
        <v>35</v>
      </c>
    </row>
    <row r="17" spans="1:243" s="21" customFormat="1" ht="16.5" customHeight="1">
      <c r="A17" s="34">
        <v>3.01</v>
      </c>
      <c r="B17" s="73" t="s">
        <v>69</v>
      </c>
      <c r="C17" s="35" t="s">
        <v>43</v>
      </c>
      <c r="D17" s="61">
        <v>1625.87</v>
      </c>
      <c r="E17" s="15" t="s">
        <v>77</v>
      </c>
      <c r="F17" s="62">
        <v>24.35</v>
      </c>
      <c r="G17" s="23"/>
      <c r="H17" s="23"/>
      <c r="I17" s="37" t="s">
        <v>38</v>
      </c>
      <c r="J17" s="17">
        <f t="shared" si="0"/>
        <v>1</v>
      </c>
      <c r="K17" s="18" t="s">
        <v>57</v>
      </c>
      <c r="L17" s="18" t="s">
        <v>6</v>
      </c>
      <c r="M17" s="45"/>
      <c r="N17" s="23"/>
      <c r="O17" s="23"/>
      <c r="P17" s="44"/>
      <c r="Q17" s="23"/>
      <c r="R17" s="23"/>
      <c r="S17" s="44"/>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63">
        <f t="shared" si="1"/>
        <v>39589.93</v>
      </c>
      <c r="BB17" s="69">
        <f t="shared" si="2"/>
        <v>39589.93</v>
      </c>
      <c r="BC17" s="42" t="str">
        <f>SpellNumber(L17,BB17)</f>
        <v>INR  Thirty Nine Thousand Five Hundred &amp; Eighty Nine  and Paise Ninety Three Only</v>
      </c>
      <c r="IE17" s="22">
        <v>2</v>
      </c>
      <c r="IF17" s="22" t="s">
        <v>33</v>
      </c>
      <c r="IG17" s="22" t="s">
        <v>44</v>
      </c>
      <c r="IH17" s="22">
        <v>10</v>
      </c>
      <c r="II17" s="22" t="s">
        <v>37</v>
      </c>
    </row>
    <row r="18" spans="1:243" s="21" customFormat="1" ht="46.5" customHeight="1">
      <c r="A18" s="34">
        <v>4</v>
      </c>
      <c r="B18" s="76" t="s">
        <v>73</v>
      </c>
      <c r="C18" s="71" t="s">
        <v>45</v>
      </c>
      <c r="D18" s="72">
        <v>289</v>
      </c>
      <c r="E18" s="15" t="s">
        <v>71</v>
      </c>
      <c r="F18" s="62">
        <v>6788.6</v>
      </c>
      <c r="G18" s="23"/>
      <c r="H18" s="23"/>
      <c r="I18" s="37" t="s">
        <v>38</v>
      </c>
      <c r="J18" s="17">
        <f t="shared" si="0"/>
        <v>1</v>
      </c>
      <c r="K18" s="18" t="s">
        <v>57</v>
      </c>
      <c r="L18" s="18" t="s">
        <v>6</v>
      </c>
      <c r="M18" s="45"/>
      <c r="N18" s="23"/>
      <c r="O18" s="23"/>
      <c r="P18" s="44"/>
      <c r="Q18" s="23"/>
      <c r="R18" s="23"/>
      <c r="S18" s="44"/>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63">
        <f t="shared" si="1"/>
        <v>1961905.4</v>
      </c>
      <c r="BB18" s="69">
        <f t="shared" si="2"/>
        <v>1961905.4</v>
      </c>
      <c r="BC18" s="42" t="str">
        <f t="shared" si="3"/>
        <v>INR  Nineteen Lakh Sixty One Thousand Nine Hundred &amp; Five  and Paise Forty Only</v>
      </c>
      <c r="IE18" s="22">
        <v>3</v>
      </c>
      <c r="IF18" s="22" t="s">
        <v>46</v>
      </c>
      <c r="IG18" s="22" t="s">
        <v>47</v>
      </c>
      <c r="IH18" s="22">
        <v>10</v>
      </c>
      <c r="II18" s="22" t="s">
        <v>37</v>
      </c>
    </row>
    <row r="19" spans="1:243" s="21" customFormat="1" ht="159.75" customHeight="1">
      <c r="A19" s="34">
        <v>5</v>
      </c>
      <c r="B19" s="76" t="s">
        <v>74</v>
      </c>
      <c r="C19" s="71" t="s">
        <v>75</v>
      </c>
      <c r="D19" s="72">
        <v>52</v>
      </c>
      <c r="E19" s="15" t="s">
        <v>71</v>
      </c>
      <c r="F19" s="62">
        <v>8376.15</v>
      </c>
      <c r="G19" s="23"/>
      <c r="H19" s="23"/>
      <c r="I19" s="37" t="s">
        <v>38</v>
      </c>
      <c r="J19" s="17">
        <f t="shared" si="0"/>
        <v>1</v>
      </c>
      <c r="K19" s="18" t="s">
        <v>57</v>
      </c>
      <c r="L19" s="18" t="s">
        <v>6</v>
      </c>
      <c r="M19" s="45"/>
      <c r="N19" s="23"/>
      <c r="O19" s="23"/>
      <c r="P19" s="44"/>
      <c r="Q19" s="23"/>
      <c r="R19" s="23"/>
      <c r="S19" s="44"/>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63">
        <f t="shared" si="1"/>
        <v>435559.8</v>
      </c>
      <c r="BB19" s="69">
        <f t="shared" si="2"/>
        <v>435559.8</v>
      </c>
      <c r="BC19" s="42" t="str">
        <f t="shared" si="3"/>
        <v>INR  Four Lakh Thirty Five Thousand Five Hundred &amp; Fifty Nine  and Paise Eighty Only</v>
      </c>
      <c r="IE19" s="22">
        <v>1.01</v>
      </c>
      <c r="IF19" s="22" t="s">
        <v>39</v>
      </c>
      <c r="IG19" s="22" t="s">
        <v>34</v>
      </c>
      <c r="IH19" s="22">
        <v>123.223</v>
      </c>
      <c r="II19" s="22" t="s">
        <v>37</v>
      </c>
    </row>
    <row r="20" spans="1:243" s="21" customFormat="1" ht="159.75" customHeight="1">
      <c r="A20" s="34">
        <v>6</v>
      </c>
      <c r="B20" s="76" t="s">
        <v>74</v>
      </c>
      <c r="C20" s="35" t="s">
        <v>89</v>
      </c>
      <c r="D20" s="36"/>
      <c r="E20" s="15"/>
      <c r="F20" s="37"/>
      <c r="G20" s="16"/>
      <c r="H20" s="16"/>
      <c r="I20" s="37"/>
      <c r="J20" s="17"/>
      <c r="K20" s="18"/>
      <c r="L20" s="18"/>
      <c r="M20" s="19"/>
      <c r="N20" s="20"/>
      <c r="O20" s="20"/>
      <c r="P20" s="38"/>
      <c r="Q20" s="20"/>
      <c r="R20" s="20"/>
      <c r="S20" s="38"/>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40"/>
      <c r="BB20" s="41"/>
      <c r="BC20" s="42"/>
      <c r="IE20" s="22">
        <v>1</v>
      </c>
      <c r="IF20" s="22" t="s">
        <v>33</v>
      </c>
      <c r="IG20" s="22" t="s">
        <v>34</v>
      </c>
      <c r="IH20" s="22">
        <v>10</v>
      </c>
      <c r="II20" s="22" t="s">
        <v>35</v>
      </c>
    </row>
    <row r="21" spans="1:243" s="21" customFormat="1" ht="45.75" customHeight="1">
      <c r="A21" s="34">
        <v>6.01</v>
      </c>
      <c r="B21" s="76" t="s">
        <v>76</v>
      </c>
      <c r="C21" s="71" t="s">
        <v>48</v>
      </c>
      <c r="D21" s="72">
        <v>413</v>
      </c>
      <c r="E21" s="15" t="s">
        <v>77</v>
      </c>
      <c r="F21" s="62">
        <v>884.75</v>
      </c>
      <c r="G21" s="23"/>
      <c r="H21" s="23"/>
      <c r="I21" s="37" t="s">
        <v>38</v>
      </c>
      <c r="J21" s="17">
        <f t="shared" si="0"/>
        <v>1</v>
      </c>
      <c r="K21" s="18" t="s">
        <v>57</v>
      </c>
      <c r="L21" s="18" t="s">
        <v>6</v>
      </c>
      <c r="M21" s="45"/>
      <c r="N21" s="23"/>
      <c r="O21" s="23"/>
      <c r="P21" s="44"/>
      <c r="Q21" s="23"/>
      <c r="R21" s="23"/>
      <c r="S21" s="44"/>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46"/>
      <c r="AV21" s="39"/>
      <c r="AW21" s="39"/>
      <c r="AX21" s="39"/>
      <c r="AY21" s="39"/>
      <c r="AZ21" s="39"/>
      <c r="BA21" s="63">
        <f t="shared" si="1"/>
        <v>365401.75</v>
      </c>
      <c r="BB21" s="69">
        <f t="shared" si="2"/>
        <v>365401.75</v>
      </c>
      <c r="BC21" s="42" t="str">
        <f t="shared" si="3"/>
        <v>INR  Three Lakh Sixty Five Thousand Four Hundred &amp; One  and Paise Seventy Five Only</v>
      </c>
      <c r="IE21" s="22">
        <v>1.02</v>
      </c>
      <c r="IF21" s="22" t="s">
        <v>41</v>
      </c>
      <c r="IG21" s="22" t="s">
        <v>42</v>
      </c>
      <c r="IH21" s="22">
        <v>213</v>
      </c>
      <c r="II21" s="22" t="s">
        <v>37</v>
      </c>
    </row>
    <row r="22" spans="1:243" s="21" customFormat="1" ht="114" customHeight="1">
      <c r="A22" s="34">
        <v>7</v>
      </c>
      <c r="B22" s="76" t="s">
        <v>74</v>
      </c>
      <c r="C22" s="35" t="s">
        <v>92</v>
      </c>
      <c r="D22" s="36"/>
      <c r="E22" s="15"/>
      <c r="F22" s="37"/>
      <c r="G22" s="16"/>
      <c r="H22" s="16"/>
      <c r="I22" s="37"/>
      <c r="J22" s="17"/>
      <c r="K22" s="18"/>
      <c r="L22" s="18"/>
      <c r="M22" s="19"/>
      <c r="N22" s="20"/>
      <c r="O22" s="20"/>
      <c r="P22" s="38"/>
      <c r="Q22" s="20"/>
      <c r="R22" s="20"/>
      <c r="S22" s="38"/>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40"/>
      <c r="BB22" s="41"/>
      <c r="BC22" s="42"/>
      <c r="IE22" s="22">
        <v>1</v>
      </c>
      <c r="IF22" s="22" t="s">
        <v>33</v>
      </c>
      <c r="IG22" s="22" t="s">
        <v>34</v>
      </c>
      <c r="IH22" s="22">
        <v>10</v>
      </c>
      <c r="II22" s="22" t="s">
        <v>35</v>
      </c>
    </row>
    <row r="23" spans="1:243" s="21" customFormat="1" ht="16.5" customHeight="1">
      <c r="A23" s="34">
        <v>7.01</v>
      </c>
      <c r="B23" s="76" t="s">
        <v>78</v>
      </c>
      <c r="C23" s="35" t="s">
        <v>49</v>
      </c>
      <c r="D23" s="61">
        <v>739</v>
      </c>
      <c r="E23" s="15" t="s">
        <v>77</v>
      </c>
      <c r="F23" s="62">
        <v>189.4</v>
      </c>
      <c r="G23" s="23"/>
      <c r="H23" s="23"/>
      <c r="I23" s="37" t="s">
        <v>38</v>
      </c>
      <c r="J23" s="17">
        <f t="shared" si="0"/>
        <v>1</v>
      </c>
      <c r="K23" s="18" t="s">
        <v>57</v>
      </c>
      <c r="L23" s="18" t="s">
        <v>6</v>
      </c>
      <c r="M23" s="45"/>
      <c r="N23" s="23"/>
      <c r="O23" s="23"/>
      <c r="P23" s="44"/>
      <c r="Q23" s="23"/>
      <c r="R23" s="23"/>
      <c r="S23" s="44"/>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63">
        <f t="shared" si="1"/>
        <v>139966.6</v>
      </c>
      <c r="BB23" s="69">
        <f t="shared" si="2"/>
        <v>139966.6</v>
      </c>
      <c r="BC23" s="42" t="str">
        <f t="shared" si="3"/>
        <v>INR  One Lakh Thirty Nine Thousand Nine Hundred &amp; Sixty Six  and Paise Sixty Only</v>
      </c>
      <c r="IE23" s="22">
        <v>2</v>
      </c>
      <c r="IF23" s="22" t="s">
        <v>33</v>
      </c>
      <c r="IG23" s="22" t="s">
        <v>44</v>
      </c>
      <c r="IH23" s="22">
        <v>10</v>
      </c>
      <c r="II23" s="22" t="s">
        <v>37</v>
      </c>
    </row>
    <row r="24" spans="1:243" s="21" customFormat="1" ht="114" customHeight="1">
      <c r="A24" s="34">
        <v>8</v>
      </c>
      <c r="B24" s="75" t="s">
        <v>79</v>
      </c>
      <c r="C24" s="35" t="s">
        <v>32</v>
      </c>
      <c r="D24" s="36"/>
      <c r="E24" s="15"/>
      <c r="F24" s="37"/>
      <c r="G24" s="16"/>
      <c r="H24" s="16"/>
      <c r="I24" s="37"/>
      <c r="J24" s="17"/>
      <c r="K24" s="18"/>
      <c r="L24" s="18"/>
      <c r="M24" s="19"/>
      <c r="N24" s="20"/>
      <c r="O24" s="20"/>
      <c r="P24" s="38"/>
      <c r="Q24" s="20"/>
      <c r="R24" s="20"/>
      <c r="S24" s="38"/>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40"/>
      <c r="BB24" s="41"/>
      <c r="BC24" s="42"/>
      <c r="IE24" s="22">
        <v>1</v>
      </c>
      <c r="IF24" s="22" t="s">
        <v>33</v>
      </c>
      <c r="IG24" s="22" t="s">
        <v>34</v>
      </c>
      <c r="IH24" s="22">
        <v>10</v>
      </c>
      <c r="II24" s="22" t="s">
        <v>35</v>
      </c>
    </row>
    <row r="25" spans="1:243" s="21" customFormat="1" ht="54.75" customHeight="1">
      <c r="A25" s="34">
        <v>8.01</v>
      </c>
      <c r="B25" s="75" t="s">
        <v>80</v>
      </c>
      <c r="C25" s="35" t="s">
        <v>50</v>
      </c>
      <c r="D25" s="61">
        <v>100.5</v>
      </c>
      <c r="E25" s="15" t="s">
        <v>93</v>
      </c>
      <c r="F25" s="62">
        <v>131</v>
      </c>
      <c r="G25" s="23"/>
      <c r="H25" s="23"/>
      <c r="I25" s="37" t="s">
        <v>38</v>
      </c>
      <c r="J25" s="17">
        <f t="shared" si="0"/>
        <v>1</v>
      </c>
      <c r="K25" s="18" t="s">
        <v>57</v>
      </c>
      <c r="L25" s="18" t="s">
        <v>6</v>
      </c>
      <c r="M25" s="45"/>
      <c r="N25" s="23"/>
      <c r="O25" s="23"/>
      <c r="P25" s="44"/>
      <c r="Q25" s="23"/>
      <c r="R25" s="23"/>
      <c r="S25" s="44"/>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63">
        <f t="shared" si="1"/>
        <v>13165.5</v>
      </c>
      <c r="BB25" s="69">
        <f t="shared" si="2"/>
        <v>13165.5</v>
      </c>
      <c r="BC25" s="42" t="str">
        <f t="shared" si="3"/>
        <v>INR  Thirteen Thousand One Hundred &amp; Sixty Five  and Paise Fifty Only</v>
      </c>
      <c r="IE25" s="22">
        <v>3</v>
      </c>
      <c r="IF25" s="22" t="s">
        <v>46</v>
      </c>
      <c r="IG25" s="22" t="s">
        <v>47</v>
      </c>
      <c r="IH25" s="22">
        <v>10</v>
      </c>
      <c r="II25" s="22" t="s">
        <v>37</v>
      </c>
    </row>
    <row r="26" spans="1:243" s="21" customFormat="1" ht="114" customHeight="1">
      <c r="A26" s="34">
        <v>9</v>
      </c>
      <c r="B26" s="75" t="s">
        <v>81</v>
      </c>
      <c r="C26" s="35" t="s">
        <v>90</v>
      </c>
      <c r="D26" s="36"/>
      <c r="E26" s="15"/>
      <c r="F26" s="37"/>
      <c r="G26" s="16"/>
      <c r="H26" s="16"/>
      <c r="I26" s="37"/>
      <c r="J26" s="17"/>
      <c r="K26" s="18"/>
      <c r="L26" s="18"/>
      <c r="M26" s="19"/>
      <c r="N26" s="20"/>
      <c r="O26" s="20"/>
      <c r="P26" s="38"/>
      <c r="Q26" s="20"/>
      <c r="R26" s="20"/>
      <c r="S26" s="38"/>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40"/>
      <c r="BB26" s="41"/>
      <c r="BC26" s="42"/>
      <c r="IE26" s="22">
        <v>1</v>
      </c>
      <c r="IF26" s="22" t="s">
        <v>33</v>
      </c>
      <c r="IG26" s="22" t="s">
        <v>34</v>
      </c>
      <c r="IH26" s="22">
        <v>10</v>
      </c>
      <c r="II26" s="22" t="s">
        <v>35</v>
      </c>
    </row>
    <row r="27" spans="1:243" s="21" customFormat="1" ht="42.75" customHeight="1">
      <c r="A27" s="34">
        <v>9.01</v>
      </c>
      <c r="B27" s="73" t="s">
        <v>82</v>
      </c>
      <c r="C27" s="71" t="s">
        <v>51</v>
      </c>
      <c r="D27" s="72">
        <v>99</v>
      </c>
      <c r="E27" s="15" t="s">
        <v>77</v>
      </c>
      <c r="F27" s="62">
        <v>215.95</v>
      </c>
      <c r="G27" s="23"/>
      <c r="H27" s="23"/>
      <c r="I27" s="37" t="s">
        <v>38</v>
      </c>
      <c r="J27" s="17">
        <f t="shared" si="0"/>
        <v>1</v>
      </c>
      <c r="K27" s="18" t="s">
        <v>57</v>
      </c>
      <c r="L27" s="18" t="s">
        <v>6</v>
      </c>
      <c r="M27" s="45"/>
      <c r="N27" s="23"/>
      <c r="O27" s="23"/>
      <c r="P27" s="44"/>
      <c r="Q27" s="23"/>
      <c r="R27" s="23"/>
      <c r="S27" s="44"/>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63">
        <f t="shared" si="1"/>
        <v>21379.05</v>
      </c>
      <c r="BB27" s="69">
        <f t="shared" si="2"/>
        <v>21379.05</v>
      </c>
      <c r="BC27" s="42" t="str">
        <f t="shared" si="3"/>
        <v>INR  Twenty One Thousand Three Hundred &amp; Seventy Nine  and Paise Five Only</v>
      </c>
      <c r="IE27" s="22">
        <v>1.01</v>
      </c>
      <c r="IF27" s="22" t="s">
        <v>39</v>
      </c>
      <c r="IG27" s="22" t="s">
        <v>34</v>
      </c>
      <c r="IH27" s="22">
        <v>123.223</v>
      </c>
      <c r="II27" s="22" t="s">
        <v>37</v>
      </c>
    </row>
    <row r="28" spans="1:243" s="21" customFormat="1" ht="79.5" customHeight="1">
      <c r="A28" s="34">
        <v>10</v>
      </c>
      <c r="B28" s="75" t="s">
        <v>83</v>
      </c>
      <c r="C28" s="71" t="s">
        <v>52</v>
      </c>
      <c r="D28" s="72">
        <v>20</v>
      </c>
      <c r="E28" s="15" t="s">
        <v>84</v>
      </c>
      <c r="F28" s="62">
        <v>305</v>
      </c>
      <c r="G28" s="23"/>
      <c r="H28" s="23"/>
      <c r="I28" s="37" t="s">
        <v>38</v>
      </c>
      <c r="J28" s="17">
        <f t="shared" si="0"/>
        <v>1</v>
      </c>
      <c r="K28" s="18" t="s">
        <v>57</v>
      </c>
      <c r="L28" s="18" t="s">
        <v>6</v>
      </c>
      <c r="M28" s="45"/>
      <c r="N28" s="23"/>
      <c r="O28" s="23"/>
      <c r="P28" s="44"/>
      <c r="Q28" s="23"/>
      <c r="R28" s="23"/>
      <c r="S28" s="44"/>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63">
        <f t="shared" si="1"/>
        <v>6100</v>
      </c>
      <c r="BB28" s="69">
        <f t="shared" si="2"/>
        <v>6100</v>
      </c>
      <c r="BC28" s="42" t="str">
        <f t="shared" si="3"/>
        <v>INR  Six Thousand One Hundred    Only</v>
      </c>
      <c r="IE28" s="22">
        <v>1.02</v>
      </c>
      <c r="IF28" s="22" t="s">
        <v>41</v>
      </c>
      <c r="IG28" s="22" t="s">
        <v>42</v>
      </c>
      <c r="IH28" s="22">
        <v>213</v>
      </c>
      <c r="II28" s="22" t="s">
        <v>37</v>
      </c>
    </row>
    <row r="29" spans="1:243" s="21" customFormat="1" ht="114" customHeight="1">
      <c r="A29" s="34">
        <v>11</v>
      </c>
      <c r="B29" s="77" t="s">
        <v>85</v>
      </c>
      <c r="C29" s="35" t="s">
        <v>91</v>
      </c>
      <c r="D29" s="36"/>
      <c r="E29" s="15"/>
      <c r="F29" s="37"/>
      <c r="G29" s="16"/>
      <c r="H29" s="16"/>
      <c r="I29" s="37"/>
      <c r="J29" s="17"/>
      <c r="K29" s="18"/>
      <c r="L29" s="18"/>
      <c r="M29" s="19"/>
      <c r="N29" s="20"/>
      <c r="O29" s="20"/>
      <c r="P29" s="38"/>
      <c r="Q29" s="20"/>
      <c r="R29" s="20"/>
      <c r="S29" s="38"/>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40"/>
      <c r="BB29" s="41"/>
      <c r="BC29" s="42"/>
      <c r="IE29" s="22">
        <v>1</v>
      </c>
      <c r="IF29" s="22" t="s">
        <v>33</v>
      </c>
      <c r="IG29" s="22" t="s">
        <v>34</v>
      </c>
      <c r="IH29" s="22">
        <v>10</v>
      </c>
      <c r="II29" s="22" t="s">
        <v>35</v>
      </c>
    </row>
    <row r="30" spans="1:243" s="21" customFormat="1" ht="16.5" customHeight="1">
      <c r="A30" s="34">
        <v>11.01</v>
      </c>
      <c r="B30" s="73" t="s">
        <v>86</v>
      </c>
      <c r="C30" s="35" t="s">
        <v>53</v>
      </c>
      <c r="D30" s="61">
        <v>4</v>
      </c>
      <c r="E30" s="15" t="s">
        <v>77</v>
      </c>
      <c r="F30" s="62">
        <v>932.45</v>
      </c>
      <c r="G30" s="23"/>
      <c r="H30" s="23"/>
      <c r="I30" s="37" t="s">
        <v>38</v>
      </c>
      <c r="J30" s="17">
        <f t="shared" si="0"/>
        <v>1</v>
      </c>
      <c r="K30" s="18" t="s">
        <v>57</v>
      </c>
      <c r="L30" s="18" t="s">
        <v>6</v>
      </c>
      <c r="M30" s="45"/>
      <c r="N30" s="23"/>
      <c r="O30" s="23"/>
      <c r="P30" s="44"/>
      <c r="Q30" s="23"/>
      <c r="R30" s="23"/>
      <c r="S30" s="44"/>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63">
        <f t="shared" si="1"/>
        <v>3729.8</v>
      </c>
      <c r="BB30" s="69">
        <f t="shared" si="2"/>
        <v>3729.8</v>
      </c>
      <c r="BC30" s="42" t="str">
        <f t="shared" si="3"/>
        <v>INR  Three Thousand Seven Hundred &amp; Twenty Nine  and Paise Eighty Only</v>
      </c>
      <c r="IE30" s="22">
        <v>2</v>
      </c>
      <c r="IF30" s="22" t="s">
        <v>33</v>
      </c>
      <c r="IG30" s="22" t="s">
        <v>44</v>
      </c>
      <c r="IH30" s="22">
        <v>10</v>
      </c>
      <c r="II30" s="22" t="s">
        <v>37</v>
      </c>
    </row>
    <row r="31" spans="1:243" s="21" customFormat="1" ht="34.5" customHeight="1">
      <c r="A31" s="47" t="s">
        <v>55</v>
      </c>
      <c r="B31" s="48"/>
      <c r="C31" s="49"/>
      <c r="D31" s="50"/>
      <c r="E31" s="50"/>
      <c r="F31" s="50"/>
      <c r="G31" s="50"/>
      <c r="H31" s="51"/>
      <c r="I31" s="51"/>
      <c r="J31" s="51"/>
      <c r="K31" s="51"/>
      <c r="L31" s="52"/>
      <c r="BA31" s="64">
        <f>SUM(BA13:BA30)</f>
        <v>3465941.33</v>
      </c>
      <c r="BB31" s="68">
        <f>SUM(BB13:BB30)</f>
        <v>3465941.33</v>
      </c>
      <c r="BC31" s="42" t="str">
        <f>SpellNumber($E$2,BB31)</f>
        <v>INR  Thirty Four Lakh Sixty Five Thousand Nine Hundred &amp; Forty One  and Paise Thirty Three Only</v>
      </c>
      <c r="IE31" s="22">
        <v>4</v>
      </c>
      <c r="IF31" s="22" t="s">
        <v>41</v>
      </c>
      <c r="IG31" s="22" t="s">
        <v>54</v>
      </c>
      <c r="IH31" s="22">
        <v>10</v>
      </c>
      <c r="II31" s="22" t="s">
        <v>37</v>
      </c>
    </row>
    <row r="32" spans="1:243" s="26" customFormat="1" ht="33.75" customHeight="1">
      <c r="A32" s="48" t="s">
        <v>59</v>
      </c>
      <c r="B32" s="53"/>
      <c r="C32" s="24"/>
      <c r="D32" s="54"/>
      <c r="E32" s="55" t="s">
        <v>64</v>
      </c>
      <c r="F32" s="66"/>
      <c r="G32" s="56"/>
      <c r="H32" s="25"/>
      <c r="I32" s="25"/>
      <c r="J32" s="25"/>
      <c r="K32" s="57"/>
      <c r="L32" s="58"/>
      <c r="M32" s="59"/>
      <c r="O32" s="21"/>
      <c r="P32" s="21"/>
      <c r="Q32" s="21"/>
      <c r="R32" s="21"/>
      <c r="S32" s="21"/>
      <c r="BA32" s="65">
        <f>IF(ISBLANK(F32),0,IF(E32="Excess (+)",ROUND(BA31+(BA31*F32),2),IF(E32="Less (-)",ROUND(BA31+(BA31*F32*(-1)),2),IF(E32="At Par",BA31,0))))</f>
        <v>0</v>
      </c>
      <c r="BB32" s="67">
        <f>ROUND(BA32,0)</f>
        <v>0</v>
      </c>
      <c r="BC32" s="42" t="str">
        <f>SpellNumber($E$2,BA32)</f>
        <v>INR Zero Only</v>
      </c>
      <c r="IE32" s="27"/>
      <c r="IF32" s="27"/>
      <c r="IG32" s="27"/>
      <c r="IH32" s="27"/>
      <c r="II32" s="27"/>
    </row>
    <row r="33" spans="1:243" s="26" customFormat="1" ht="41.25" customHeight="1">
      <c r="A33" s="47" t="s">
        <v>58</v>
      </c>
      <c r="B33" s="47"/>
      <c r="C33" s="81" t="str">
        <f>SpellNumber($E$2,BA32)</f>
        <v>INR Zero Only</v>
      </c>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3"/>
      <c r="IE33" s="27"/>
      <c r="IF33" s="27"/>
      <c r="IG33" s="27"/>
      <c r="IH33" s="27"/>
      <c r="II33" s="27"/>
    </row>
    <row r="34" spans="3:243" s="12" customFormat="1" ht="15">
      <c r="C34" s="28"/>
      <c r="D34" s="28"/>
      <c r="E34" s="28"/>
      <c r="F34" s="28"/>
      <c r="G34" s="28"/>
      <c r="H34" s="28"/>
      <c r="I34" s="28"/>
      <c r="J34" s="28"/>
      <c r="K34" s="28"/>
      <c r="L34" s="28"/>
      <c r="M34" s="28"/>
      <c r="O34" s="28"/>
      <c r="BA34" s="28"/>
      <c r="BC34" s="28"/>
      <c r="IE34" s="13"/>
      <c r="IF34" s="13"/>
      <c r="IG34" s="13"/>
      <c r="IH34" s="13"/>
      <c r="II34" s="13"/>
    </row>
  </sheetData>
  <sheetProtection password="C106" sheet="1" selectLockedCells="1"/>
  <mergeCells count="8">
    <mergeCell ref="A9:BC9"/>
    <mergeCell ref="C33:BC33"/>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2">
      <formula1>IF(E32="Select",-1,IF(E32="At Par",0,0))</formula1>
      <formula2>IF(E32="Select",-1,IF(E32="At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2">
      <formula1>0</formula1>
      <formula2>IF(E32&lt;&gt;"Select",99.9,0)</formula2>
    </dataValidation>
    <dataValidation type="list" allowBlank="1" showInputMessage="1" showErrorMessage="1" sqref="L27 L28 L29 L13 L14 L15 L16 L17 L18 L19 L20 L21 L22 L23 L24 L25 L26 L30">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30 F13:F30">
      <formula1>0</formula1>
      <formula2>999999999999999</formula2>
    </dataValidation>
    <dataValidation allowBlank="1" showInputMessage="1" showErrorMessage="1" promptTitle="Units" prompt="Please enter Units in text" sqref="E13:E30"/>
    <dataValidation type="decimal" allowBlank="1" showInputMessage="1" showErrorMessage="1" promptTitle="Rate Entry" prompt="Please enter the Basic Price in Rupees for this item. " errorTitle="Invaid Entry" error="Only Numeric Values are allowed. " sqref="G13:H3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5 M17:M19 M21 M23 M25 M27:M28 M3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0">
      <formula1>0</formula1>
      <formula2>999999999999999</formula2>
    </dataValidation>
    <dataValidation allowBlank="1" showInputMessage="1" showErrorMessage="1" promptTitle="Itemcode/Make" prompt="Please enter text" sqref="C13:C30"/>
    <dataValidation allowBlank="1" showInputMessage="1" showErrorMessage="1" promptTitle="Item Description" prompt="Please enter Item Description in text" sqref="B21 B25 B27:B28 B30"/>
    <dataValidation type="decimal" allowBlank="1" showInputMessage="1" showErrorMessage="1" errorTitle="Invalid Entry" error="Only Numeric Values are allowed. " sqref="A13:A30">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2">
      <formula1>0</formula1>
      <formula2>99.9</formula2>
    </dataValidation>
    <dataValidation type="list" showInputMessage="1" showErrorMessage="1" sqref="I13:I30">
      <formula1>"Excess(+), Less(-)"</formula1>
    </dataValidation>
    <dataValidation allowBlank="1" showInputMessage="1" showErrorMessage="1" promptTitle="Addition / Deduction" prompt="Please Choose the correct One" sqref="J13:J30"/>
    <dataValidation type="list" allowBlank="1" showInputMessage="1" showErrorMessage="1" sqref="C2">
      <formula1>"Normal, SingleWindow, Alternate"</formula1>
    </dataValidation>
    <dataValidation type="list" allowBlank="1" showInputMessage="1" showErrorMessage="1" sqref="K13:K30">
      <formula1>"Partial Conversion, Full Conversion"</formula1>
    </dataValidation>
    <dataValidation type="list" allowBlank="1" showInputMessage="1" showErrorMessage="1" sqref="E32">
      <formula1>"Select, Excess (+), Less (-)"</formula1>
    </dataValidation>
  </dataValidations>
  <printOptions/>
  <pageMargins left="0.7" right="0.7" top="0.75" bottom="0.75" header="0.3" footer="0.3"/>
  <pageSetup horizontalDpi="600" verticalDpi="600" orientation="landscape" paperSize="9" scale="66"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0" t="s">
        <v>2</v>
      </c>
      <c r="F6" s="90"/>
      <c r="G6" s="90"/>
      <c r="H6" s="90"/>
      <c r="I6" s="90"/>
      <c r="J6" s="90"/>
      <c r="K6" s="90"/>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2021-03-12T12:27:58Z</cp:lastPrinted>
  <dcterms:created xsi:type="dcterms:W3CDTF">2009-01-30T06:42:42Z</dcterms:created>
  <dcterms:modified xsi:type="dcterms:W3CDTF">2021-03-25T10:23:07Z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